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1.3.-2013 г." sheetId="1" r:id="rId1"/>
    <sheet name="1.6.-2013 г." sheetId="2" r:id="rId2"/>
  </sheets>
  <definedNames>
    <definedName name="_xlnm.Print_Titles" localSheetId="0">'1.3.-2013 г.'!$B:$D</definedName>
    <definedName name="_xlnm.Print_Titles" localSheetId="1">'1.6.-2013 г.'!$B:$D</definedName>
    <definedName name="_xlnm.Print_Area" localSheetId="0">'1.3.-2013 г.'!$B$2:$O$47</definedName>
    <definedName name="_xlnm.Print_Area" localSheetId="1">'1.6.-2013 г.'!$B$2:$Q$93</definedName>
  </definedNames>
  <calcPr fullCalcOnLoad="1"/>
</workbook>
</file>

<file path=xl/sharedStrings.xml><?xml version="1.0" encoding="utf-8"?>
<sst xmlns="http://schemas.openxmlformats.org/spreadsheetml/2006/main" count="426" uniqueCount="165">
  <si>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</si>
  <si>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</si>
  <si>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</si>
  <si>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</si>
  <si>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</si>
  <si>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</si>
  <si>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</si>
  <si>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</si>
  <si>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</si>
  <si>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</si>
  <si>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</si>
  <si>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</si>
  <si>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</si>
  <si>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</si>
  <si>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</si>
  <si>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</si>
  <si>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</si>
  <si>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</si>
  <si>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</si>
  <si>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</si>
  <si>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</si>
  <si>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</si>
  <si>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</si>
  <si>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</si>
  <si>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</si>
  <si>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</si>
  <si>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</si>
  <si>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</si>
  <si>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</si>
  <si>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</si>
  <si>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</si>
  <si>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</si>
  <si>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</si>
  <si>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</si>
  <si>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</si>
  <si>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</si>
  <si>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</si>
  <si>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</si>
  <si>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</si>
  <si>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</si>
  <si>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</si>
  <si>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</si>
  <si>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</si>
  <si>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</si>
  <si>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</si>
  <si>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</si>
  <si>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</si>
  <si>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</si>
  <si>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</si>
  <si>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</si>
  <si>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</si>
  <si>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</si>
  <si>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</si>
  <si>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</si>
  <si>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</si>
  <si>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</si>
  <si>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</si>
  <si>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</si>
  <si>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</si>
  <si>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</si>
  <si>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</si>
  <si>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</si>
  <si>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</si>
  <si>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</si>
  <si>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</si>
  <si>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</si>
  <si>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</si>
  <si>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</si>
  <si>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</si>
  <si>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</si>
  <si>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</si>
  <si>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</si>
  <si>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</si>
  <si>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</si>
  <si>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</si>
  <si>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</si>
  <si>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</si>
  <si>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</si>
  <si>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</si>
  <si>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</si>
  <si>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</si>
  <si>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</si>
  <si>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</si>
  <si>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</si>
  <si>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</si>
  <si>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</si>
  <si>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</si>
  <si>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</si>
  <si>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</si>
  <si>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</si>
  <si>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</si>
  <si>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</si>
  <si>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</si>
  <si>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</si>
  <si>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</si>
  <si>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</si>
  <si>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</si>
  <si>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</si>
  <si>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</si>
  <si>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</si>
  <si>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</si>
  <si>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</si>
  <si>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</si>
  <si>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</si>
  <si>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</si>
  <si>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</si>
  <si>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</si>
  <si>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</si>
  <si>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</si>
  <si>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</si>
  <si>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</si>
  <si>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</si>
  <si>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</si>
  <si>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</si>
  <si>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</si>
  <si>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</si>
  <si>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</si>
  <si>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</si>
  <si>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</si>
  <si>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</si>
  <si>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</si>
  <si>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</si>
  <si>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</si>
  <si>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</si>
  <si>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</si>
  <si>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</si>
  <si>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</si>
  <si>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</si>
  <si>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</si>
  <si>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</si>
  <si>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</si>
  <si>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</si>
  <si>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</si>
  <si>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</si>
  <si>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</si>
  <si>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</si>
  <si>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</si>
  <si>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</si>
  <si>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</si>
  <si>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</si>
  <si>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</si>
  <si>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</si>
  <si>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</si>
  <si>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</si>
  <si>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</si>
  <si>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</si>
  <si>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</si>
  <si>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</si>
  <si>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</si>
  <si>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</si>
  <si>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</si>
  <si>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</si>
  <si>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</si>
  <si>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</si>
  <si>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</si>
  <si>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</si>
  <si>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</si>
  <si>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</si>
  <si>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</si>
  <si>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Муниципальное унитарное предприятие "Невельские районные электрические сети"</t>
  </si>
  <si>
    <t>694740, Сахалинская область, г. Невельск, ул. Пограничная, 1.</t>
  </si>
  <si>
    <t>Сахалинская область</t>
  </si>
  <si>
    <t>Годовая</t>
  </si>
  <si>
    <t>Директор МУП "НРЭС"</t>
  </si>
  <si>
    <t>2013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</si>
</sst>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0"/>
    <numFmt numFmtId="188" formatCode="0.000000"/>
    <numFmt numFmtId="189" formatCode="0.00000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Alignment="1">
      <alignment/>
    </xf>
    <xf numFmtId="18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O66"/>
  <sheetViews>
    <sheetView showGridLines="0" tabSelected="1" zoomScale="70" zoomScaleNormal="70" zoomScaleSheetLayoutView="70" zoomScalePageLayoutView="0" workbookViewId="0" topLeftCell="A1">
      <selection activeCell="N51" sqref="N51"/>
    </sheetView>
  </sheetViews>
  <sheetFormatPr defaultColWidth="9.140625" defaultRowHeight="12.75"/>
  <cols>
    <col min="1" max="1" width="9.140625" style="12" customWidth="1"/>
    <col min="2" max="2" width="46.57421875" style="12" customWidth="1"/>
    <col min="3" max="3" width="14.8515625" style="12" customWidth="1"/>
    <col min="4" max="4" width="9.140625" style="12" customWidth="1"/>
    <col min="5" max="7" width="20.00390625" style="12" customWidth="1"/>
    <col min="8" max="8" width="22.00390625" style="12" customWidth="1"/>
    <col min="9" max="12" width="20.00390625" style="12" customWidth="1"/>
    <col min="13" max="13" width="21.57421875" style="12" customWidth="1"/>
    <col min="14" max="15" width="20.00390625" style="12" customWidth="1"/>
    <col min="16" max="16384" width="9.140625" style="12" customWidth="1"/>
  </cols>
  <sheetData>
    <row r="2" ht="20.25">
      <c r="O2" s="21" t="s">
        <v>132</v>
      </c>
    </row>
    <row r="4" spans="2:15" ht="92.25" customHeight="1">
      <c r="B4" s="32" t="s">
        <v>123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2:15" ht="51" customHeight="1">
      <c r="B6" s="11" t="s">
        <v>3</v>
      </c>
      <c r="C6" s="49" t="s">
        <v>45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8.75">
      <c r="B7" s="11" t="s">
        <v>4</v>
      </c>
      <c r="C7" s="50" t="s">
        <v>162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2:15" ht="18.75">
      <c r="B8" s="11" t="s">
        <v>18</v>
      </c>
      <c r="C8" s="49" t="s">
        <v>49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ht="18.75">
      <c r="B9" s="11"/>
    </row>
    <row r="10" spans="2:15" ht="18.75">
      <c r="B10" s="11" t="s">
        <v>19</v>
      </c>
      <c r="E10" s="51" t="s">
        <v>159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2:15" ht="18.75">
      <c r="B11" s="11" t="s">
        <v>20</v>
      </c>
      <c r="E11" s="52">
        <v>6505010820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2:15" ht="18.75">
      <c r="B12" s="11" t="s">
        <v>21</v>
      </c>
      <c r="E12" s="52" t="s">
        <v>160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2:15" ht="18.75">
      <c r="B13" s="11" t="s">
        <v>122</v>
      </c>
      <c r="E13" s="52" t="s">
        <v>161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2:15" ht="18.75">
      <c r="B14" s="11" t="s">
        <v>22</v>
      </c>
      <c r="E14" s="53" t="s">
        <v>164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8:15" ht="37.5" customHeight="1">
      <c r="H15" s="13"/>
      <c r="I15" s="13"/>
      <c r="J15" s="13"/>
      <c r="K15" s="13"/>
      <c r="L15" s="13"/>
      <c r="M15" s="13"/>
      <c r="O15" s="23"/>
    </row>
    <row r="16" spans="2:15" ht="32.25" customHeight="1">
      <c r="B16" s="54" t="s">
        <v>5</v>
      </c>
      <c r="C16" s="54" t="s">
        <v>6</v>
      </c>
      <c r="D16" s="54" t="s">
        <v>17</v>
      </c>
      <c r="E16" s="54" t="s">
        <v>29</v>
      </c>
      <c r="F16" s="54" t="s">
        <v>28</v>
      </c>
      <c r="G16" s="56" t="s">
        <v>26</v>
      </c>
      <c r="H16" s="56"/>
      <c r="I16" s="56"/>
      <c r="J16" s="54" t="s">
        <v>30</v>
      </c>
      <c r="K16" s="54" t="s">
        <v>129</v>
      </c>
      <c r="L16" s="56" t="s">
        <v>128</v>
      </c>
      <c r="M16" s="56"/>
      <c r="N16" s="56"/>
      <c r="O16" s="54" t="s">
        <v>108</v>
      </c>
    </row>
    <row r="17" spans="2:15" ht="256.5" customHeight="1">
      <c r="B17" s="55"/>
      <c r="C17" s="55"/>
      <c r="D17" s="55"/>
      <c r="E17" s="55"/>
      <c r="F17" s="55"/>
      <c r="G17" s="1" t="s">
        <v>23</v>
      </c>
      <c r="H17" s="1" t="s">
        <v>24</v>
      </c>
      <c r="I17" s="1" t="s">
        <v>25</v>
      </c>
      <c r="J17" s="55"/>
      <c r="K17" s="55"/>
      <c r="L17" s="1" t="s">
        <v>23</v>
      </c>
      <c r="M17" s="1" t="s">
        <v>24</v>
      </c>
      <c r="N17" s="1" t="s">
        <v>25</v>
      </c>
      <c r="O17" s="55"/>
    </row>
    <row r="18" spans="2:15" ht="14.25" customHeight="1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9">
        <v>14</v>
      </c>
    </row>
    <row r="19" spans="2:15" ht="93.75">
      <c r="B19" s="2" t="s">
        <v>31</v>
      </c>
      <c r="C19" s="3" t="s">
        <v>7</v>
      </c>
      <c r="D19" s="3" t="s">
        <v>8</v>
      </c>
      <c r="E19" s="33">
        <v>33081</v>
      </c>
      <c r="F19" s="44">
        <f>G19+I19</f>
        <v>33081</v>
      </c>
      <c r="G19" s="44">
        <v>12899</v>
      </c>
      <c r="H19" s="44" t="s">
        <v>46</v>
      </c>
      <c r="I19" s="44">
        <v>20182</v>
      </c>
      <c r="J19" s="33">
        <v>25396</v>
      </c>
      <c r="K19" s="33">
        <f>L19+N19</f>
        <v>25396</v>
      </c>
      <c r="L19" s="33">
        <v>13441</v>
      </c>
      <c r="M19" s="33" t="s">
        <v>46</v>
      </c>
      <c r="N19" s="33">
        <v>11955</v>
      </c>
      <c r="O19" s="33"/>
    </row>
    <row r="20" spans="2:15" ht="40.5" customHeight="1">
      <c r="B20" s="2" t="s">
        <v>32</v>
      </c>
      <c r="C20" s="3" t="s">
        <v>7</v>
      </c>
      <c r="D20" s="3" t="s">
        <v>9</v>
      </c>
      <c r="E20" s="33">
        <v>-13730</v>
      </c>
      <c r="F20" s="44">
        <f>G20+I20</f>
        <v>-13730</v>
      </c>
      <c r="G20" s="44">
        <v>-5145</v>
      </c>
      <c r="H20" s="44" t="s">
        <v>46</v>
      </c>
      <c r="I20" s="44">
        <v>-8585</v>
      </c>
      <c r="J20" s="33">
        <v>-9775</v>
      </c>
      <c r="K20" s="33">
        <f>L20+N20</f>
        <v>-9775</v>
      </c>
      <c r="L20" s="33">
        <v>-4163</v>
      </c>
      <c r="M20" s="33" t="s">
        <v>46</v>
      </c>
      <c r="N20" s="33">
        <v>-5612</v>
      </c>
      <c r="O20" s="33"/>
    </row>
    <row r="21" spans="2:15" ht="18.75">
      <c r="B21" s="2" t="s">
        <v>33</v>
      </c>
      <c r="C21" s="3" t="s">
        <v>7</v>
      </c>
      <c r="D21" s="3" t="s">
        <v>10</v>
      </c>
      <c r="E21" s="33">
        <f>E19+E20</f>
        <v>19351</v>
      </c>
      <c r="F21" s="44">
        <f>F19+F20</f>
        <v>19351</v>
      </c>
      <c r="G21" s="44">
        <f>G19+G20</f>
        <v>7754</v>
      </c>
      <c r="H21" s="44" t="s">
        <v>46</v>
      </c>
      <c r="I21" s="44">
        <f>I19+I20</f>
        <v>11597</v>
      </c>
      <c r="J21" s="33">
        <f>J19+J20</f>
        <v>15621</v>
      </c>
      <c r="K21" s="33">
        <f>L21+N21</f>
        <v>15621</v>
      </c>
      <c r="L21" s="33">
        <f>L19+L20</f>
        <v>9278</v>
      </c>
      <c r="M21" s="33" t="s">
        <v>46</v>
      </c>
      <c r="N21" s="33">
        <f>N19+N20</f>
        <v>6343</v>
      </c>
      <c r="O21" s="33"/>
    </row>
    <row r="22" spans="2:15" ht="18.75">
      <c r="B22" s="2" t="s">
        <v>34</v>
      </c>
      <c r="C22" s="3" t="s">
        <v>7</v>
      </c>
      <c r="D22" s="3" t="s">
        <v>11</v>
      </c>
      <c r="E22" s="33" t="s">
        <v>46</v>
      </c>
      <c r="F22" s="44" t="s">
        <v>46</v>
      </c>
      <c r="G22" s="44" t="s">
        <v>46</v>
      </c>
      <c r="H22" s="44" t="s">
        <v>46</v>
      </c>
      <c r="I22" s="44" t="s">
        <v>46</v>
      </c>
      <c r="J22" s="33" t="s">
        <v>46</v>
      </c>
      <c r="K22" s="33" t="s">
        <v>46</v>
      </c>
      <c r="L22" s="33" t="s">
        <v>46</v>
      </c>
      <c r="M22" s="33" t="s">
        <v>46</v>
      </c>
      <c r="N22" s="33" t="s">
        <v>46</v>
      </c>
      <c r="O22" s="33"/>
    </row>
    <row r="23" spans="2:15" ht="18.75">
      <c r="B23" s="2" t="s">
        <v>35</v>
      </c>
      <c r="C23" s="3" t="s">
        <v>7</v>
      </c>
      <c r="D23" s="3" t="s">
        <v>12</v>
      </c>
      <c r="E23" s="33">
        <v>-16878</v>
      </c>
      <c r="F23" s="44">
        <f>G23+I23</f>
        <v>-16878</v>
      </c>
      <c r="G23" s="44">
        <v>-7540</v>
      </c>
      <c r="H23" s="44" t="s">
        <v>46</v>
      </c>
      <c r="I23" s="44">
        <v>-9338</v>
      </c>
      <c r="J23" s="33">
        <v>-15301</v>
      </c>
      <c r="K23" s="33">
        <f>L23+N23</f>
        <v>-15301</v>
      </c>
      <c r="L23" s="33">
        <v>-8553</v>
      </c>
      <c r="M23" s="33" t="s">
        <v>46</v>
      </c>
      <c r="N23" s="33">
        <v>-6748</v>
      </c>
      <c r="O23" s="33"/>
    </row>
    <row r="24" spans="2:15" ht="18.75">
      <c r="B24" s="2" t="s">
        <v>36</v>
      </c>
      <c r="C24" s="3" t="s">
        <v>7</v>
      </c>
      <c r="D24" s="3" t="s">
        <v>13</v>
      </c>
      <c r="E24" s="33">
        <f>E21+E23</f>
        <v>2473</v>
      </c>
      <c r="F24" s="44">
        <f>G24+I24</f>
        <v>2473</v>
      </c>
      <c r="G24" s="44">
        <f>G21+G23</f>
        <v>214</v>
      </c>
      <c r="H24" s="44" t="s">
        <v>46</v>
      </c>
      <c r="I24" s="44">
        <f>I21+I23</f>
        <v>2259</v>
      </c>
      <c r="J24" s="33">
        <f>J21+J23</f>
        <v>320</v>
      </c>
      <c r="K24" s="33">
        <f>L24+N24</f>
        <v>320</v>
      </c>
      <c r="L24" s="33">
        <f>L21+L23</f>
        <v>725</v>
      </c>
      <c r="M24" s="33" t="s">
        <v>46</v>
      </c>
      <c r="N24" s="33">
        <f>N21+N23</f>
        <v>-405</v>
      </c>
      <c r="O24" s="33"/>
    </row>
    <row r="25" spans="2:15" ht="18.75">
      <c r="B25" s="2" t="s">
        <v>126</v>
      </c>
      <c r="C25" s="3" t="s">
        <v>7</v>
      </c>
      <c r="D25" s="3" t="s">
        <v>14</v>
      </c>
      <c r="E25" s="33" t="s">
        <v>46</v>
      </c>
      <c r="F25" s="44" t="s">
        <v>46</v>
      </c>
      <c r="G25" s="44" t="s">
        <v>46</v>
      </c>
      <c r="H25" s="44" t="s">
        <v>46</v>
      </c>
      <c r="I25" s="44" t="s">
        <v>46</v>
      </c>
      <c r="J25" s="33" t="s">
        <v>46</v>
      </c>
      <c r="K25" s="33" t="s">
        <v>46</v>
      </c>
      <c r="L25" s="33" t="s">
        <v>46</v>
      </c>
      <c r="M25" s="33" t="s">
        <v>46</v>
      </c>
      <c r="N25" s="33" t="s">
        <v>46</v>
      </c>
      <c r="O25" s="33"/>
    </row>
    <row r="26" spans="2:15" ht="18.75">
      <c r="B26" s="2" t="s">
        <v>37</v>
      </c>
      <c r="C26" s="3" t="s">
        <v>7</v>
      </c>
      <c r="D26" s="3" t="s">
        <v>15</v>
      </c>
      <c r="E26" s="33" t="s">
        <v>46</v>
      </c>
      <c r="F26" s="44" t="s">
        <v>46</v>
      </c>
      <c r="G26" s="44" t="s">
        <v>46</v>
      </c>
      <c r="H26" s="44" t="s">
        <v>46</v>
      </c>
      <c r="I26" s="44" t="s">
        <v>46</v>
      </c>
      <c r="J26" s="33" t="s">
        <v>46</v>
      </c>
      <c r="K26" s="33" t="s">
        <v>46</v>
      </c>
      <c r="L26" s="33" t="s">
        <v>46</v>
      </c>
      <c r="M26" s="33" t="s">
        <v>46</v>
      </c>
      <c r="N26" s="33" t="s">
        <v>46</v>
      </c>
      <c r="O26" s="33"/>
    </row>
    <row r="27" spans="2:15" ht="18.75">
      <c r="B27" s="2" t="s">
        <v>118</v>
      </c>
      <c r="C27" s="3" t="s">
        <v>7</v>
      </c>
      <c r="D27" s="3" t="s">
        <v>85</v>
      </c>
      <c r="E27" s="33">
        <v>0</v>
      </c>
      <c r="F27" s="44">
        <v>0</v>
      </c>
      <c r="G27" s="44">
        <v>0</v>
      </c>
      <c r="H27" s="44" t="s">
        <v>46</v>
      </c>
      <c r="I27" s="44">
        <v>0</v>
      </c>
      <c r="J27" s="33">
        <v>17</v>
      </c>
      <c r="K27" s="33">
        <f>L27+N27</f>
        <v>17</v>
      </c>
      <c r="L27" s="33">
        <v>0</v>
      </c>
      <c r="M27" s="33" t="s">
        <v>46</v>
      </c>
      <c r="N27" s="33">
        <v>17</v>
      </c>
      <c r="O27" s="33"/>
    </row>
    <row r="28" spans="2:15" ht="18.75">
      <c r="B28" s="2" t="s">
        <v>38</v>
      </c>
      <c r="C28" s="3" t="s">
        <v>7</v>
      </c>
      <c r="D28" s="3" t="s">
        <v>16</v>
      </c>
      <c r="E28" s="33">
        <v>-701</v>
      </c>
      <c r="F28" s="44">
        <f>G28+I28</f>
        <v>-701</v>
      </c>
      <c r="G28" s="44">
        <v>-195</v>
      </c>
      <c r="H28" s="44" t="s">
        <v>46</v>
      </c>
      <c r="I28" s="44">
        <v>-506</v>
      </c>
      <c r="J28" s="33">
        <v>-851</v>
      </c>
      <c r="K28" s="33">
        <f>L28+N28</f>
        <v>-851</v>
      </c>
      <c r="L28" s="33">
        <v>-255</v>
      </c>
      <c r="M28" s="33" t="s">
        <v>46</v>
      </c>
      <c r="N28" s="33">
        <v>-596</v>
      </c>
      <c r="O28" s="33"/>
    </row>
    <row r="29" spans="2:15" ht="18.75">
      <c r="B29" s="2" t="s">
        <v>119</v>
      </c>
      <c r="C29" s="3" t="s">
        <v>7</v>
      </c>
      <c r="D29" s="3" t="s">
        <v>41</v>
      </c>
      <c r="E29" s="33">
        <f>E24+E28</f>
        <v>1772</v>
      </c>
      <c r="F29" s="44">
        <f>G29+I29</f>
        <v>1772</v>
      </c>
      <c r="G29" s="44">
        <f>G24+G28</f>
        <v>19</v>
      </c>
      <c r="H29" s="44" t="s">
        <v>46</v>
      </c>
      <c r="I29" s="44">
        <f>I24+I28</f>
        <v>1753</v>
      </c>
      <c r="J29" s="33">
        <f>J24+J27+J28</f>
        <v>-514</v>
      </c>
      <c r="K29" s="33">
        <f>L29+N29</f>
        <v>-514</v>
      </c>
      <c r="L29" s="33">
        <f>L24+L27+L28</f>
        <v>470</v>
      </c>
      <c r="M29" s="33" t="s">
        <v>46</v>
      </c>
      <c r="N29" s="33">
        <f>N24+N27+N28</f>
        <v>-984</v>
      </c>
      <c r="O29" s="33"/>
    </row>
    <row r="30" spans="2:15" ht="18.75">
      <c r="B30" s="2" t="s">
        <v>120</v>
      </c>
      <c r="C30" s="3" t="s">
        <v>7</v>
      </c>
      <c r="D30" s="3" t="s">
        <v>42</v>
      </c>
      <c r="E30" s="33" t="s">
        <v>46</v>
      </c>
      <c r="F30" s="44" t="s">
        <v>46</v>
      </c>
      <c r="G30" s="44" t="s">
        <v>46</v>
      </c>
      <c r="H30" s="44" t="s">
        <v>46</v>
      </c>
      <c r="I30" s="44" t="s">
        <v>46</v>
      </c>
      <c r="J30" s="33" t="s">
        <v>46</v>
      </c>
      <c r="K30" s="33" t="s">
        <v>46</v>
      </c>
      <c r="L30" s="33" t="s">
        <v>46</v>
      </c>
      <c r="M30" s="33" t="s">
        <v>46</v>
      </c>
      <c r="N30" s="33" t="s">
        <v>46</v>
      </c>
      <c r="O30" s="33"/>
    </row>
    <row r="31" spans="2:15" ht="18.75">
      <c r="B31" s="2" t="s">
        <v>121</v>
      </c>
      <c r="C31" s="3" t="s">
        <v>7</v>
      </c>
      <c r="D31" s="3" t="s">
        <v>91</v>
      </c>
      <c r="E31" s="33">
        <f>E29</f>
        <v>1772</v>
      </c>
      <c r="F31" s="44">
        <f>G31+I31</f>
        <v>1772</v>
      </c>
      <c r="G31" s="44">
        <f>G29</f>
        <v>19</v>
      </c>
      <c r="H31" s="44" t="s">
        <v>46</v>
      </c>
      <c r="I31" s="44">
        <f>I29</f>
        <v>1753</v>
      </c>
      <c r="J31" s="33">
        <f>J29</f>
        <v>-514</v>
      </c>
      <c r="K31" s="33">
        <f>L31+N31</f>
        <v>-514</v>
      </c>
      <c r="L31" s="33">
        <f>L29</f>
        <v>470</v>
      </c>
      <c r="M31" s="33" t="s">
        <v>46</v>
      </c>
      <c r="N31" s="33">
        <f>N29</f>
        <v>-984</v>
      </c>
      <c r="O31" s="33"/>
    </row>
    <row r="32" spans="2:15" ht="18.75">
      <c r="B32" s="24" t="s">
        <v>127</v>
      </c>
      <c r="C32" s="3"/>
      <c r="D32" s="3"/>
      <c r="E32" s="3"/>
      <c r="F32" s="46"/>
      <c r="G32" s="46"/>
      <c r="H32" s="46"/>
      <c r="I32" s="46"/>
      <c r="J32" s="3"/>
      <c r="K32" s="3"/>
      <c r="L32" s="3"/>
      <c r="M32" s="3"/>
      <c r="N32" s="3"/>
      <c r="O32" s="3"/>
    </row>
    <row r="33" spans="2:15" ht="62.25" customHeight="1">
      <c r="B33" s="2" t="s">
        <v>39</v>
      </c>
      <c r="C33" s="3" t="s">
        <v>7</v>
      </c>
      <c r="D33" s="3" t="s">
        <v>43</v>
      </c>
      <c r="E33" s="33">
        <v>0</v>
      </c>
      <c r="F33" s="44">
        <v>0</v>
      </c>
      <c r="G33" s="44" t="s">
        <v>46</v>
      </c>
      <c r="H33" s="44" t="s">
        <v>46</v>
      </c>
      <c r="I33" s="44">
        <v>0</v>
      </c>
      <c r="J33" s="33">
        <v>-217</v>
      </c>
      <c r="K33" s="33">
        <f>L33+N33</f>
        <v>-217</v>
      </c>
      <c r="L33" s="33">
        <v>0</v>
      </c>
      <c r="M33" s="33" t="s">
        <v>46</v>
      </c>
      <c r="N33" s="33">
        <v>-217</v>
      </c>
      <c r="O33" s="33"/>
    </row>
    <row r="34" spans="2:15" ht="37.5">
      <c r="B34" s="2" t="s">
        <v>40</v>
      </c>
      <c r="C34" s="3" t="s">
        <v>7</v>
      </c>
      <c r="D34" s="3" t="s">
        <v>44</v>
      </c>
      <c r="E34" s="33" t="s">
        <v>46</v>
      </c>
      <c r="F34" s="44" t="s">
        <v>46</v>
      </c>
      <c r="G34" s="44" t="s">
        <v>46</v>
      </c>
      <c r="H34" s="44" t="s">
        <v>46</v>
      </c>
      <c r="I34" s="44" t="s">
        <v>46</v>
      </c>
      <c r="J34" s="33" t="s">
        <v>46</v>
      </c>
      <c r="K34" s="33" t="s">
        <v>46</v>
      </c>
      <c r="L34" s="33" t="s">
        <v>46</v>
      </c>
      <c r="M34" s="33" t="s">
        <v>46</v>
      </c>
      <c r="N34" s="33" t="s">
        <v>46</v>
      </c>
      <c r="O34" s="33"/>
    </row>
    <row r="35" ht="18.75">
      <c r="E35" s="25"/>
    </row>
    <row r="36" ht="18.75">
      <c r="B36" s="18" t="s">
        <v>27</v>
      </c>
    </row>
    <row r="37" spans="2:15" ht="21.75" customHeight="1">
      <c r="B37" s="49" t="s">
        <v>130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2:15" ht="21.75" customHeight="1">
      <c r="B38" s="49" t="s">
        <v>131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40" ht="18.75">
      <c r="B40" s="18" t="s">
        <v>124</v>
      </c>
    </row>
    <row r="41" ht="18.75">
      <c r="B41" s="41" t="s">
        <v>125</v>
      </c>
    </row>
    <row r="42" ht="18.75">
      <c r="B42" s="41" t="s">
        <v>140</v>
      </c>
    </row>
    <row r="43" spans="10:15" ht="20.25">
      <c r="J43" s="28"/>
      <c r="K43" s="28"/>
      <c r="L43" s="28"/>
      <c r="M43" s="28"/>
      <c r="N43" s="28"/>
      <c r="O43" s="28"/>
    </row>
    <row r="44" spans="2:15" ht="26.25">
      <c r="B44" s="27" t="s">
        <v>163</v>
      </c>
      <c r="J44" s="28"/>
      <c r="K44" s="28"/>
      <c r="L44" s="29"/>
      <c r="M44" s="29"/>
      <c r="N44" s="57"/>
      <c r="O44" s="57"/>
    </row>
    <row r="45" spans="2:15" ht="26.25">
      <c r="B45" s="27"/>
      <c r="J45" s="28"/>
      <c r="K45" s="28"/>
      <c r="L45" s="30" t="s">
        <v>2</v>
      </c>
      <c r="M45" s="30"/>
      <c r="N45" s="30" t="s">
        <v>1</v>
      </c>
      <c r="O45" s="30"/>
    </row>
    <row r="46" spans="2:15" ht="26.25">
      <c r="B46" s="27" t="s">
        <v>0</v>
      </c>
      <c r="J46" s="28"/>
      <c r="K46" s="28"/>
      <c r="L46" s="29"/>
      <c r="M46" s="29"/>
      <c r="N46" s="57"/>
      <c r="O46" s="57"/>
    </row>
    <row r="47" spans="10:15" ht="20.25">
      <c r="J47" s="28"/>
      <c r="K47" s="28"/>
      <c r="L47" s="30" t="s">
        <v>2</v>
      </c>
      <c r="M47" s="30"/>
      <c r="N47" s="30" t="s">
        <v>1</v>
      </c>
      <c r="O47" s="30"/>
    </row>
    <row r="51" ht="18.75">
      <c r="B51" s="31"/>
    </row>
    <row r="52" ht="18.75">
      <c r="B52" s="31"/>
    </row>
    <row r="53" ht="18.75">
      <c r="B53" s="31"/>
    </row>
    <row r="54" ht="18.75">
      <c r="B54" s="31"/>
    </row>
    <row r="55" ht="18.75">
      <c r="B55" s="31"/>
    </row>
    <row r="56" ht="18.75">
      <c r="B56" s="31"/>
    </row>
    <row r="57" ht="18.75">
      <c r="B57" s="31"/>
    </row>
    <row r="58" ht="18.75">
      <c r="B58" s="31"/>
    </row>
    <row r="59" ht="18.75">
      <c r="B59" s="31"/>
    </row>
    <row r="60" ht="18.75">
      <c r="B60" s="31"/>
    </row>
    <row r="61" ht="18.75">
      <c r="B61" s="31"/>
    </row>
    <row r="62" ht="18.75">
      <c r="B62" s="31"/>
    </row>
    <row r="63" ht="18.75">
      <c r="B63" s="31"/>
    </row>
    <row r="64" ht="18.75">
      <c r="B64" s="31"/>
    </row>
    <row r="65" ht="18.75">
      <c r="B65" s="31"/>
    </row>
    <row r="66" ht="18.75">
      <c r="B66" s="31"/>
    </row>
  </sheetData>
  <sheetProtection/>
  <mergeCells count="22">
    <mergeCell ref="L16:N16"/>
    <mergeCell ref="O16:O17"/>
    <mergeCell ref="B37:O37"/>
    <mergeCell ref="B38:O38"/>
    <mergeCell ref="N44:O44"/>
    <mergeCell ref="N46:O46"/>
    <mergeCell ref="E13:O13"/>
    <mergeCell ref="E14:O14"/>
    <mergeCell ref="B16:B17"/>
    <mergeCell ref="C16:C17"/>
    <mergeCell ref="D16:D17"/>
    <mergeCell ref="E16:E17"/>
    <mergeCell ref="F16:F17"/>
    <mergeCell ref="G16:I16"/>
    <mergeCell ref="J16:J17"/>
    <mergeCell ref="K16:K17"/>
    <mergeCell ref="C6:O6"/>
    <mergeCell ref="C7:O7"/>
    <mergeCell ref="C8:O8"/>
    <mergeCell ref="E10:O10"/>
    <mergeCell ref="E11:O11"/>
    <mergeCell ref="E12:O12"/>
  </mergeCells>
  <printOptions horizontalCentered="1"/>
  <pageMargins left="0" right="0" top="0.1968503937007874" bottom="0.1968503937007874" header="0" footer="0"/>
  <pageSetup horizontalDpi="600" verticalDpi="600" orientation="landscape" paperSize="8" scale="5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Q123"/>
  <sheetViews>
    <sheetView showGridLines="0" zoomScale="55" zoomScaleNormal="55" zoomScaleSheetLayoutView="55" zoomScalePageLayoutView="0" workbookViewId="0" topLeftCell="A4">
      <selection activeCell="H106" sqref="H106"/>
    </sheetView>
  </sheetViews>
  <sheetFormatPr defaultColWidth="9.140625" defaultRowHeight="12.75"/>
  <cols>
    <col min="1" max="1" width="9.140625" style="12" customWidth="1"/>
    <col min="2" max="2" width="72.28125" style="12" customWidth="1"/>
    <col min="3" max="3" width="14.8515625" style="12" customWidth="1"/>
    <col min="4" max="4" width="10.7109375" style="12" customWidth="1"/>
    <col min="5" max="5" width="21.421875" style="12" customWidth="1"/>
    <col min="6" max="7" width="20.00390625" style="12" customWidth="1"/>
    <col min="8" max="8" width="21.8515625" style="12" customWidth="1"/>
    <col min="9" max="9" width="22.8515625" style="12" customWidth="1"/>
    <col min="10" max="11" width="20.00390625" style="12" customWidth="1"/>
    <col min="12" max="12" width="20.7109375" style="12" customWidth="1"/>
    <col min="13" max="13" width="20.00390625" style="12" customWidth="1"/>
    <col min="14" max="14" width="21.7109375" style="12" customWidth="1"/>
    <col min="15" max="15" width="26.28125" style="12" customWidth="1"/>
    <col min="16" max="16" width="19.421875" style="12" customWidth="1"/>
    <col min="17" max="17" width="26.8515625" style="12" customWidth="1"/>
    <col min="18" max="16384" width="9.140625" style="12" customWidth="1"/>
  </cols>
  <sheetData>
    <row r="2" ht="20.25">
      <c r="Q2" s="21" t="s">
        <v>139</v>
      </c>
    </row>
    <row r="4" spans="2:17" ht="51">
      <c r="B4" s="32" t="s">
        <v>110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2:17" ht="22.5" customHeight="1">
      <c r="B6" s="11" t="s">
        <v>3</v>
      </c>
      <c r="C6" s="49" t="s">
        <v>45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17" ht="18.75">
      <c r="B7" s="11" t="s">
        <v>4</v>
      </c>
      <c r="C7" s="50" t="s">
        <v>162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2:17" ht="18.75">
      <c r="B8" s="11" t="s">
        <v>18</v>
      </c>
      <c r="C8" s="49" t="s">
        <v>49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ht="18.75">
      <c r="B9" s="11"/>
    </row>
    <row r="10" spans="2:17" ht="18.75">
      <c r="B10" s="11" t="s">
        <v>19</v>
      </c>
      <c r="C10" s="51" t="s">
        <v>159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14"/>
      <c r="O10" s="14"/>
      <c r="P10" s="14"/>
      <c r="Q10" s="14"/>
    </row>
    <row r="11" spans="2:17" ht="18.75">
      <c r="B11" s="11" t="s">
        <v>20</v>
      </c>
      <c r="C11" s="52">
        <v>6505010820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14"/>
      <c r="O11" s="14"/>
      <c r="P11" s="14"/>
      <c r="Q11" s="14"/>
    </row>
    <row r="12" spans="2:17" ht="18.75">
      <c r="B12" s="11" t="s">
        <v>21</v>
      </c>
      <c r="C12" s="52" t="s">
        <v>160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14"/>
      <c r="O12" s="14"/>
      <c r="P12" s="14"/>
      <c r="Q12" s="14"/>
    </row>
    <row r="13" spans="2:17" ht="18.75">
      <c r="B13" s="11" t="s">
        <v>122</v>
      </c>
      <c r="C13" s="52" t="s">
        <v>161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14"/>
      <c r="O13" s="14"/>
      <c r="P13" s="14"/>
      <c r="Q13" s="14"/>
    </row>
    <row r="14" spans="2:17" ht="18.75">
      <c r="B14" s="11" t="s">
        <v>22</v>
      </c>
      <c r="C14" s="53" t="s">
        <v>164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14"/>
      <c r="O14" s="14"/>
      <c r="P14" s="14"/>
      <c r="Q14" s="14"/>
    </row>
    <row r="15" spans="8:17" ht="60" customHeight="1">
      <c r="H15" s="13"/>
      <c r="I15" s="13"/>
      <c r="J15" s="13"/>
      <c r="K15" s="13"/>
      <c r="L15" s="13"/>
      <c r="M15" s="13"/>
      <c r="N15" s="13"/>
      <c r="O15" s="13"/>
      <c r="Q15" s="23"/>
    </row>
    <row r="16" spans="2:17" ht="33" customHeight="1">
      <c r="B16" s="54" t="s">
        <v>5</v>
      </c>
      <c r="C16" s="54" t="s">
        <v>6</v>
      </c>
      <c r="D16" s="54" t="s">
        <v>17</v>
      </c>
      <c r="E16" s="54" t="s">
        <v>29</v>
      </c>
      <c r="F16" s="54" t="s">
        <v>50</v>
      </c>
      <c r="G16" s="56" t="s">
        <v>51</v>
      </c>
      <c r="H16" s="56"/>
      <c r="I16" s="56"/>
      <c r="J16" s="56"/>
      <c r="K16" s="54" t="s">
        <v>30</v>
      </c>
      <c r="L16" s="54" t="s">
        <v>84</v>
      </c>
      <c r="M16" s="56" t="s">
        <v>52</v>
      </c>
      <c r="N16" s="56"/>
      <c r="O16" s="56"/>
      <c r="P16" s="56"/>
      <c r="Q16" s="54" t="s">
        <v>108</v>
      </c>
    </row>
    <row r="17" spans="2:17" ht="173.25" customHeight="1">
      <c r="B17" s="55"/>
      <c r="C17" s="55"/>
      <c r="D17" s="55"/>
      <c r="E17" s="55"/>
      <c r="F17" s="55"/>
      <c r="G17" s="1" t="s">
        <v>23</v>
      </c>
      <c r="H17" s="1" t="s">
        <v>24</v>
      </c>
      <c r="I17" s="1" t="s">
        <v>79</v>
      </c>
      <c r="J17" s="1" t="s">
        <v>25</v>
      </c>
      <c r="K17" s="55"/>
      <c r="L17" s="55"/>
      <c r="M17" s="1" t="s">
        <v>23</v>
      </c>
      <c r="N17" s="1" t="s">
        <v>24</v>
      </c>
      <c r="O17" s="1" t="s">
        <v>79</v>
      </c>
      <c r="P17" s="1" t="s">
        <v>25</v>
      </c>
      <c r="Q17" s="55"/>
    </row>
    <row r="18" spans="2:17" ht="18.75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 t="s">
        <v>87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9" t="s">
        <v>96</v>
      </c>
      <c r="P18" s="9">
        <v>15</v>
      </c>
      <c r="Q18" s="9">
        <v>16</v>
      </c>
    </row>
    <row r="19" spans="2:17" ht="56.25">
      <c r="B19" s="2" t="s">
        <v>101</v>
      </c>
      <c r="C19" s="3" t="s">
        <v>7</v>
      </c>
      <c r="D19" s="3" t="s">
        <v>16</v>
      </c>
      <c r="E19" s="43">
        <f aca="true" t="shared" si="0" ref="E19:P19">E20+E28+E33+E41+E42+E43+E46+E47+E48</f>
        <v>30607.72</v>
      </c>
      <c r="F19" s="43">
        <f t="shared" si="0"/>
        <v>30607.72</v>
      </c>
      <c r="G19" s="43">
        <f t="shared" si="0"/>
        <v>12685.219999999998</v>
      </c>
      <c r="H19" s="33">
        <f t="shared" si="0"/>
        <v>0</v>
      </c>
      <c r="I19" s="43">
        <f t="shared" si="0"/>
        <v>12685.219999999998</v>
      </c>
      <c r="J19" s="43">
        <f t="shared" si="0"/>
        <v>17922.5</v>
      </c>
      <c r="K19" s="43">
        <f t="shared" si="0"/>
        <v>25075.999999999996</v>
      </c>
      <c r="L19" s="43">
        <f t="shared" si="0"/>
        <v>25075.999999999996</v>
      </c>
      <c r="M19" s="43">
        <f t="shared" si="0"/>
        <v>12715.7</v>
      </c>
      <c r="N19" s="33">
        <f t="shared" si="0"/>
        <v>0</v>
      </c>
      <c r="O19" s="33">
        <f t="shared" si="0"/>
        <v>12715.7</v>
      </c>
      <c r="P19" s="43">
        <f t="shared" si="0"/>
        <v>12360.3</v>
      </c>
      <c r="Q19" s="33"/>
    </row>
    <row r="20" spans="2:17" ht="37.5">
      <c r="B20" s="4" t="s">
        <v>113</v>
      </c>
      <c r="C20" s="3" t="s">
        <v>7</v>
      </c>
      <c r="D20" s="3" t="s">
        <v>41</v>
      </c>
      <c r="E20" s="43">
        <f aca="true" t="shared" si="1" ref="E20:P20">E21+E22+E27</f>
        <v>7564.94</v>
      </c>
      <c r="F20" s="43">
        <f t="shared" si="1"/>
        <v>7564.94</v>
      </c>
      <c r="G20" s="43">
        <f t="shared" si="1"/>
        <v>1606.31</v>
      </c>
      <c r="H20" s="33">
        <f t="shared" si="1"/>
        <v>0</v>
      </c>
      <c r="I20" s="43">
        <f t="shared" si="1"/>
        <v>1606.31</v>
      </c>
      <c r="J20" s="43">
        <f t="shared" si="1"/>
        <v>5958.629999999999</v>
      </c>
      <c r="K20" s="33">
        <f t="shared" si="1"/>
        <v>2736.3999999999996</v>
      </c>
      <c r="L20" s="33">
        <f t="shared" si="1"/>
        <v>2736.3999999999996</v>
      </c>
      <c r="M20" s="33">
        <f t="shared" si="1"/>
        <v>654.2</v>
      </c>
      <c r="N20" s="33">
        <f t="shared" si="1"/>
        <v>0</v>
      </c>
      <c r="O20" s="33">
        <f t="shared" si="1"/>
        <v>654.2</v>
      </c>
      <c r="P20" s="33">
        <f t="shared" si="1"/>
        <v>2082.2</v>
      </c>
      <c r="Q20" s="33"/>
    </row>
    <row r="21" spans="2:17" ht="18.75">
      <c r="B21" s="5" t="s">
        <v>112</v>
      </c>
      <c r="C21" s="3" t="s">
        <v>7</v>
      </c>
      <c r="D21" s="3" t="s">
        <v>88</v>
      </c>
      <c r="E21" s="43">
        <f>G21+J21</f>
        <v>6558.889999999999</v>
      </c>
      <c r="F21" s="43">
        <f>G21+J21</f>
        <v>6558.889999999999</v>
      </c>
      <c r="G21" s="43">
        <f>666.96+562.28</f>
        <v>1229.24</v>
      </c>
      <c r="H21" s="33">
        <v>0</v>
      </c>
      <c r="I21" s="43">
        <f>G21+H21</f>
        <v>1229.24</v>
      </c>
      <c r="J21" s="43">
        <v>5329.65</v>
      </c>
      <c r="K21" s="33">
        <f>M21+P21</f>
        <v>1777.8</v>
      </c>
      <c r="L21" s="33">
        <f>M21+P21</f>
        <v>1777.8</v>
      </c>
      <c r="M21" s="33">
        <f>177.8</f>
        <v>177.8</v>
      </c>
      <c r="N21" s="33">
        <v>0</v>
      </c>
      <c r="O21" s="33">
        <f>M21+N21</f>
        <v>177.8</v>
      </c>
      <c r="P21" s="43">
        <v>1600</v>
      </c>
      <c r="Q21" s="33"/>
    </row>
    <row r="22" spans="2:17" ht="75">
      <c r="B22" s="5" t="s">
        <v>147</v>
      </c>
      <c r="C22" s="7" t="s">
        <v>7</v>
      </c>
      <c r="D22" s="3" t="s">
        <v>89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2:17" ht="18.75">
      <c r="B23" s="20" t="s">
        <v>156</v>
      </c>
      <c r="C23" s="7" t="s">
        <v>7</v>
      </c>
      <c r="D23" s="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8.75">
      <c r="B24" s="20" t="s">
        <v>148</v>
      </c>
      <c r="C24" s="7" t="s">
        <v>7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ht="18.75">
      <c r="B25" s="20" t="s">
        <v>149</v>
      </c>
      <c r="C25" s="7" t="s">
        <v>7</v>
      </c>
      <c r="D25" s="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8.75">
      <c r="B26" s="20" t="s">
        <v>150</v>
      </c>
      <c r="C26" s="7" t="s">
        <v>7</v>
      </c>
      <c r="D26" s="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37.5">
      <c r="B27" s="5" t="s">
        <v>57</v>
      </c>
      <c r="C27" s="3" t="s">
        <v>7</v>
      </c>
      <c r="D27" s="3" t="s">
        <v>90</v>
      </c>
      <c r="E27" s="43">
        <f>G27+J27</f>
        <v>1006.05</v>
      </c>
      <c r="F27" s="43">
        <f>G27+J27</f>
        <v>1006.05</v>
      </c>
      <c r="G27" s="43">
        <v>377.07</v>
      </c>
      <c r="H27" s="33">
        <v>0</v>
      </c>
      <c r="I27" s="43">
        <f>G27+H27</f>
        <v>377.07</v>
      </c>
      <c r="J27" s="43">
        <v>628.98</v>
      </c>
      <c r="K27" s="33">
        <f>M27+P27</f>
        <v>958.5999999999999</v>
      </c>
      <c r="L27" s="33">
        <f>M27+P27</f>
        <v>958.5999999999999</v>
      </c>
      <c r="M27" s="33">
        <v>476.4</v>
      </c>
      <c r="N27" s="33">
        <v>0</v>
      </c>
      <c r="O27" s="33">
        <f>M27+N27</f>
        <v>476.4</v>
      </c>
      <c r="P27" s="33">
        <v>482.2</v>
      </c>
      <c r="Q27" s="33"/>
    </row>
    <row r="28" spans="2:17" ht="45" customHeight="1">
      <c r="B28" s="4" t="s">
        <v>102</v>
      </c>
      <c r="C28" s="3" t="s">
        <v>7</v>
      </c>
      <c r="D28" s="3" t="s">
        <v>42</v>
      </c>
      <c r="E28" s="43">
        <f aca="true" t="shared" si="2" ref="E28:J28">E29+E30+E31+E32</f>
        <v>5.4</v>
      </c>
      <c r="F28" s="43">
        <f t="shared" si="2"/>
        <v>5.4</v>
      </c>
      <c r="G28" s="43">
        <f t="shared" si="2"/>
        <v>2</v>
      </c>
      <c r="H28" s="33">
        <f t="shared" si="2"/>
        <v>0</v>
      </c>
      <c r="I28" s="43">
        <f t="shared" si="2"/>
        <v>2</v>
      </c>
      <c r="J28" s="43">
        <f t="shared" si="2"/>
        <v>3.4</v>
      </c>
      <c r="K28" s="43">
        <f aca="true" t="shared" si="3" ref="K28:P28">K29+K30+K31+K32</f>
        <v>10</v>
      </c>
      <c r="L28" s="43">
        <f t="shared" si="3"/>
        <v>10</v>
      </c>
      <c r="M28" s="43">
        <f t="shared" si="3"/>
        <v>5</v>
      </c>
      <c r="N28" s="33">
        <f t="shared" si="3"/>
        <v>0</v>
      </c>
      <c r="O28" s="43">
        <f t="shared" si="3"/>
        <v>5</v>
      </c>
      <c r="P28" s="43">
        <f t="shared" si="3"/>
        <v>5</v>
      </c>
      <c r="Q28" s="33"/>
    </row>
    <row r="29" spans="2:17" ht="18.75">
      <c r="B29" s="5" t="s">
        <v>48</v>
      </c>
      <c r="C29" s="3" t="s">
        <v>7</v>
      </c>
      <c r="D29" s="3" t="s">
        <v>97</v>
      </c>
      <c r="E29" s="43">
        <f>G29+J29</f>
        <v>5.4</v>
      </c>
      <c r="F29" s="43">
        <f>G29+J29</f>
        <v>5.4</v>
      </c>
      <c r="G29" s="43">
        <v>2</v>
      </c>
      <c r="H29" s="33">
        <v>0</v>
      </c>
      <c r="I29" s="43">
        <f>G29+H29</f>
        <v>2</v>
      </c>
      <c r="J29" s="43">
        <v>3.4</v>
      </c>
      <c r="K29" s="43">
        <f>M29+P29</f>
        <v>10</v>
      </c>
      <c r="L29" s="43">
        <f>M29+P29</f>
        <v>10</v>
      </c>
      <c r="M29" s="43">
        <v>5</v>
      </c>
      <c r="N29" s="33">
        <v>0</v>
      </c>
      <c r="O29" s="43">
        <f>M29+N29</f>
        <v>5</v>
      </c>
      <c r="P29" s="43">
        <v>5</v>
      </c>
      <c r="Q29" s="33"/>
    </row>
    <row r="30" spans="2:17" ht="18.75">
      <c r="B30" s="5" t="s">
        <v>53</v>
      </c>
      <c r="C30" s="3" t="s">
        <v>7</v>
      </c>
      <c r="D30" s="3" t="s">
        <v>98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37.5">
      <c r="B31" s="5" t="s">
        <v>77</v>
      </c>
      <c r="C31" s="3" t="s">
        <v>7</v>
      </c>
      <c r="D31" s="3" t="s">
        <v>99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2:17" ht="42" customHeight="1">
      <c r="B32" s="5" t="s">
        <v>69</v>
      </c>
      <c r="C32" s="3" t="s">
        <v>7</v>
      </c>
      <c r="D32" s="3" t="s">
        <v>100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7" ht="18.75">
      <c r="B33" s="4" t="s">
        <v>47</v>
      </c>
      <c r="C33" s="3" t="s">
        <v>7</v>
      </c>
      <c r="D33" s="3" t="s">
        <v>91</v>
      </c>
      <c r="E33" s="43">
        <f aca="true" t="shared" si="4" ref="E33:J33">E34+E35+E36</f>
        <v>12604.77</v>
      </c>
      <c r="F33" s="43">
        <f t="shared" si="4"/>
        <v>12604.77</v>
      </c>
      <c r="G33" s="43">
        <f t="shared" si="4"/>
        <v>6781.5</v>
      </c>
      <c r="H33" s="44">
        <f t="shared" si="4"/>
        <v>0</v>
      </c>
      <c r="I33" s="43">
        <f t="shared" si="4"/>
        <v>6781.5</v>
      </c>
      <c r="J33" s="43">
        <f t="shared" si="4"/>
        <v>5823.2699999999995</v>
      </c>
      <c r="K33" s="43">
        <f aca="true" t="shared" si="5" ref="K33:P33">K34+K35+K36</f>
        <v>11018.3</v>
      </c>
      <c r="L33" s="43">
        <f t="shared" si="5"/>
        <v>11018.3</v>
      </c>
      <c r="M33" s="43">
        <f t="shared" si="5"/>
        <v>6687.200000000001</v>
      </c>
      <c r="N33" s="44">
        <f t="shared" si="5"/>
        <v>0</v>
      </c>
      <c r="O33" s="43">
        <f t="shared" si="5"/>
        <v>6687.200000000001</v>
      </c>
      <c r="P33" s="43">
        <f t="shared" si="5"/>
        <v>4331.099999999999</v>
      </c>
      <c r="Q33" s="33"/>
    </row>
    <row r="34" spans="2:17" ht="18.75">
      <c r="B34" s="20" t="s">
        <v>144</v>
      </c>
      <c r="C34" s="3" t="s">
        <v>7</v>
      </c>
      <c r="D34" s="3"/>
      <c r="E34" s="43">
        <f>G34+J34</f>
        <v>5641.96</v>
      </c>
      <c r="F34" s="43">
        <f>G34+J34</f>
        <v>5641.96</v>
      </c>
      <c r="G34" s="43">
        <f>2106.59+8</f>
        <v>2114.59</v>
      </c>
      <c r="H34" s="44">
        <v>0</v>
      </c>
      <c r="I34" s="43">
        <f>G34+H34</f>
        <v>2114.59</v>
      </c>
      <c r="J34" s="43">
        <f>3513.97+13.4</f>
        <v>3527.37</v>
      </c>
      <c r="K34" s="43">
        <f>M34+P34</f>
        <v>4978.1</v>
      </c>
      <c r="L34" s="43">
        <f>M34+P34</f>
        <v>4978.1</v>
      </c>
      <c r="M34" s="43">
        <v>2474.1</v>
      </c>
      <c r="N34" s="44">
        <v>0</v>
      </c>
      <c r="O34" s="43">
        <f>M34+N34</f>
        <v>2474.1</v>
      </c>
      <c r="P34" s="43">
        <v>2504</v>
      </c>
      <c r="Q34" s="33"/>
    </row>
    <row r="35" spans="2:17" ht="18.75">
      <c r="B35" s="20" t="s">
        <v>145</v>
      </c>
      <c r="C35" s="3" t="s">
        <v>7</v>
      </c>
      <c r="D35" s="3"/>
      <c r="E35" s="43">
        <f>G35+J35</f>
        <v>2554.6</v>
      </c>
      <c r="F35" s="43">
        <f>G35+J35</f>
        <v>2554.6</v>
      </c>
      <c r="G35" s="43">
        <f>818.5+138.4</f>
        <v>956.9</v>
      </c>
      <c r="H35" s="44">
        <v>0</v>
      </c>
      <c r="I35" s="43">
        <f>G35+H35</f>
        <v>956.9</v>
      </c>
      <c r="J35" s="43">
        <f>1365.33+232.37</f>
        <v>1597.6999999999998</v>
      </c>
      <c r="K35" s="43">
        <f>M35+P35</f>
        <v>2319.4</v>
      </c>
      <c r="L35" s="43">
        <f>M35+P35</f>
        <v>2319.4</v>
      </c>
      <c r="M35" s="43">
        <v>1152.7</v>
      </c>
      <c r="N35" s="44">
        <v>0</v>
      </c>
      <c r="O35" s="43">
        <f>M35+N35</f>
        <v>1152.7</v>
      </c>
      <c r="P35" s="43">
        <v>1166.7</v>
      </c>
      <c r="Q35" s="33"/>
    </row>
    <row r="36" spans="2:17" ht="18.75">
      <c r="B36" s="20" t="s">
        <v>146</v>
      </c>
      <c r="C36" s="3" t="s">
        <v>7</v>
      </c>
      <c r="D36" s="3"/>
      <c r="E36" s="43">
        <f>G36+J36</f>
        <v>4408.21</v>
      </c>
      <c r="F36" s="43">
        <f>G36+J36</f>
        <v>4408.21</v>
      </c>
      <c r="G36" s="43">
        <v>3710.01</v>
      </c>
      <c r="H36" s="33">
        <v>0</v>
      </c>
      <c r="I36" s="43">
        <f>G36+H36</f>
        <v>3710.01</v>
      </c>
      <c r="J36" s="33">
        <v>698.2</v>
      </c>
      <c r="K36" s="33">
        <f>M36+P36</f>
        <v>3720.8</v>
      </c>
      <c r="L36" s="33">
        <f>M36+P36</f>
        <v>3720.8</v>
      </c>
      <c r="M36" s="33">
        <v>3060.4</v>
      </c>
      <c r="N36" s="33">
        <v>0</v>
      </c>
      <c r="O36" s="33">
        <f>M36+N36</f>
        <v>3060.4</v>
      </c>
      <c r="P36" s="33">
        <v>660.4</v>
      </c>
      <c r="Q36" s="33"/>
    </row>
    <row r="37" spans="2:17" ht="56.25">
      <c r="B37" s="6" t="s">
        <v>137</v>
      </c>
      <c r="C37" s="3" t="s">
        <v>75</v>
      </c>
      <c r="D37" s="3" t="s">
        <v>46</v>
      </c>
      <c r="E37" s="43">
        <f aca="true" t="shared" si="6" ref="E37:J37">E40</f>
        <v>13.3</v>
      </c>
      <c r="F37" s="43">
        <f t="shared" si="6"/>
        <v>13.3</v>
      </c>
      <c r="G37" s="43">
        <f t="shared" si="6"/>
        <v>11.3</v>
      </c>
      <c r="H37" s="43">
        <f t="shared" si="6"/>
        <v>0</v>
      </c>
      <c r="I37" s="43">
        <f t="shared" si="6"/>
        <v>11.3</v>
      </c>
      <c r="J37" s="43">
        <f t="shared" si="6"/>
        <v>2</v>
      </c>
      <c r="K37" s="43">
        <f aca="true" t="shared" si="7" ref="K37:P37">K40</f>
        <v>12.6</v>
      </c>
      <c r="L37" s="43">
        <f t="shared" si="7"/>
        <v>12.6</v>
      </c>
      <c r="M37" s="43">
        <f t="shared" si="7"/>
        <v>10.6</v>
      </c>
      <c r="N37" s="43">
        <f t="shared" si="7"/>
        <v>0</v>
      </c>
      <c r="O37" s="43">
        <f t="shared" si="7"/>
        <v>10.6</v>
      </c>
      <c r="P37" s="43">
        <f t="shared" si="7"/>
        <v>2</v>
      </c>
      <c r="Q37" s="33"/>
    </row>
    <row r="38" spans="2:17" ht="18.75">
      <c r="B38" s="20" t="s">
        <v>144</v>
      </c>
      <c r="C38" s="3" t="s">
        <v>75</v>
      </c>
      <c r="D38" s="3"/>
      <c r="E38" s="43">
        <f>G38+J38</f>
        <v>7.1000000000000005</v>
      </c>
      <c r="F38" s="43">
        <f>G38+J38</f>
        <v>7.1000000000000005</v>
      </c>
      <c r="G38" s="43">
        <v>2.7</v>
      </c>
      <c r="H38" s="43">
        <v>0</v>
      </c>
      <c r="I38" s="43">
        <f>G38+H38</f>
        <v>2.7</v>
      </c>
      <c r="J38" s="43">
        <v>4.4</v>
      </c>
      <c r="K38" s="43">
        <f>M38+P38</f>
        <v>6.4</v>
      </c>
      <c r="L38" s="43">
        <f>M38+P38</f>
        <v>6.4</v>
      </c>
      <c r="M38" s="43">
        <v>3.2</v>
      </c>
      <c r="N38" s="43">
        <v>0</v>
      </c>
      <c r="O38" s="43">
        <f>M38+N38</f>
        <v>3.2</v>
      </c>
      <c r="P38" s="43">
        <v>3.2</v>
      </c>
      <c r="Q38" s="33"/>
    </row>
    <row r="39" spans="2:17" ht="18.75">
      <c r="B39" s="20" t="s">
        <v>145</v>
      </c>
      <c r="C39" s="3" t="s">
        <v>75</v>
      </c>
      <c r="D39" s="3"/>
      <c r="E39" s="43">
        <f>G39+J39</f>
        <v>8</v>
      </c>
      <c r="F39" s="43">
        <f>G39+J39</f>
        <v>8</v>
      </c>
      <c r="G39" s="43">
        <v>3</v>
      </c>
      <c r="H39" s="43">
        <v>0</v>
      </c>
      <c r="I39" s="43">
        <f>G39+H39</f>
        <v>3</v>
      </c>
      <c r="J39" s="43">
        <v>5</v>
      </c>
      <c r="K39" s="43">
        <f>M39+P39</f>
        <v>9.7</v>
      </c>
      <c r="L39" s="43">
        <f>M39+P39</f>
        <v>9.7</v>
      </c>
      <c r="M39" s="43">
        <v>4.8</v>
      </c>
      <c r="N39" s="43">
        <v>0</v>
      </c>
      <c r="O39" s="43">
        <f>M39+N39</f>
        <v>4.8</v>
      </c>
      <c r="P39" s="43">
        <v>4.9</v>
      </c>
      <c r="Q39" s="33"/>
    </row>
    <row r="40" spans="2:17" ht="18.75">
      <c r="B40" s="20" t="s">
        <v>146</v>
      </c>
      <c r="C40" s="3" t="s">
        <v>75</v>
      </c>
      <c r="D40" s="3"/>
      <c r="E40" s="43">
        <f>G40+J40</f>
        <v>13.3</v>
      </c>
      <c r="F40" s="43">
        <f>G40+J40</f>
        <v>13.3</v>
      </c>
      <c r="G40" s="43">
        <v>11.3</v>
      </c>
      <c r="H40" s="43">
        <v>0</v>
      </c>
      <c r="I40" s="43">
        <f>G40+H40</f>
        <v>11.3</v>
      </c>
      <c r="J40" s="43">
        <v>2</v>
      </c>
      <c r="K40" s="43">
        <f>M40+P40</f>
        <v>12.6</v>
      </c>
      <c r="L40" s="43">
        <f>M40+P40</f>
        <v>12.6</v>
      </c>
      <c r="M40" s="43">
        <v>10.6</v>
      </c>
      <c r="N40" s="43">
        <v>0</v>
      </c>
      <c r="O40" s="43">
        <f>M40+N40</f>
        <v>10.6</v>
      </c>
      <c r="P40" s="43">
        <v>2</v>
      </c>
      <c r="Q40" s="33"/>
    </row>
    <row r="41" spans="2:17" ht="112.5">
      <c r="B41" s="4" t="s">
        <v>55</v>
      </c>
      <c r="C41" s="3" t="s">
        <v>7</v>
      </c>
      <c r="D41" s="3" t="s">
        <v>43</v>
      </c>
      <c r="E41" s="43">
        <f>G41+J41</f>
        <v>3030.5</v>
      </c>
      <c r="F41" s="43">
        <f>G41+J41</f>
        <v>3030.5</v>
      </c>
      <c r="G41" s="43">
        <f>1497.16+37.5</f>
        <v>1534.66</v>
      </c>
      <c r="H41" s="33">
        <v>0</v>
      </c>
      <c r="I41" s="43">
        <f>G41+H41</f>
        <v>1534.66</v>
      </c>
      <c r="J41" s="43">
        <f>1432.84+63</f>
        <v>1495.84</v>
      </c>
      <c r="K41" s="43">
        <f>M41+P41</f>
        <v>2700</v>
      </c>
      <c r="L41" s="43">
        <f>M41+P41</f>
        <v>2700</v>
      </c>
      <c r="M41" s="33">
        <v>1654.8</v>
      </c>
      <c r="N41" s="33">
        <v>0</v>
      </c>
      <c r="O41" s="33">
        <f>M41+N41</f>
        <v>1654.8</v>
      </c>
      <c r="P41" s="33">
        <v>1045.2</v>
      </c>
      <c r="Q41" s="33"/>
    </row>
    <row r="42" spans="2:17" ht="18.75">
      <c r="B42" s="4" t="s">
        <v>56</v>
      </c>
      <c r="C42" s="3" t="s">
        <v>7</v>
      </c>
      <c r="D42" s="3" t="s">
        <v>44</v>
      </c>
      <c r="E42" s="43">
        <f>G42+J42</f>
        <v>393.68</v>
      </c>
      <c r="F42" s="43">
        <f>G42+J42</f>
        <v>393.68</v>
      </c>
      <c r="G42" s="43">
        <v>147.55</v>
      </c>
      <c r="H42" s="33">
        <v>0</v>
      </c>
      <c r="I42" s="43">
        <f>G42+H42</f>
        <v>147.55</v>
      </c>
      <c r="J42" s="43">
        <v>246.13</v>
      </c>
      <c r="K42" s="43">
        <f>M42+P42</f>
        <v>104</v>
      </c>
      <c r="L42" s="43">
        <f>M42+P42</f>
        <v>104</v>
      </c>
      <c r="M42" s="33">
        <v>51.7</v>
      </c>
      <c r="N42" s="33">
        <v>0</v>
      </c>
      <c r="O42" s="33">
        <f>M42+N42</f>
        <v>51.7</v>
      </c>
      <c r="P42" s="33">
        <v>52.3</v>
      </c>
      <c r="Q42" s="33"/>
    </row>
    <row r="43" spans="2:17" ht="40.5" customHeight="1">
      <c r="B43" s="4" t="s">
        <v>103</v>
      </c>
      <c r="C43" s="3" t="s">
        <v>7</v>
      </c>
      <c r="D43" s="3" t="s">
        <v>65</v>
      </c>
      <c r="E43" s="33">
        <f aca="true" t="shared" si="8" ref="E43:J43">E44+E45</f>
        <v>0</v>
      </c>
      <c r="F43" s="33">
        <f t="shared" si="8"/>
        <v>0</v>
      </c>
      <c r="G43" s="33">
        <f t="shared" si="8"/>
        <v>0</v>
      </c>
      <c r="H43" s="33">
        <f t="shared" si="8"/>
        <v>0</v>
      </c>
      <c r="I43" s="33">
        <f t="shared" si="8"/>
        <v>0</v>
      </c>
      <c r="J43" s="33">
        <f t="shared" si="8"/>
        <v>0</v>
      </c>
      <c r="K43" s="33">
        <f aca="true" t="shared" si="9" ref="K43:P43">K44+K45</f>
        <v>0</v>
      </c>
      <c r="L43" s="33">
        <f t="shared" si="9"/>
        <v>0</v>
      </c>
      <c r="M43" s="33">
        <f t="shared" si="9"/>
        <v>0</v>
      </c>
      <c r="N43" s="33">
        <f t="shared" si="9"/>
        <v>0</v>
      </c>
      <c r="O43" s="33">
        <f t="shared" si="9"/>
        <v>0</v>
      </c>
      <c r="P43" s="33">
        <f t="shared" si="9"/>
        <v>0</v>
      </c>
      <c r="Q43" s="33"/>
    </row>
    <row r="44" spans="2:17" ht="18.75">
      <c r="B44" s="6" t="s">
        <v>58</v>
      </c>
      <c r="C44" s="3" t="s">
        <v>7</v>
      </c>
      <c r="D44" s="33">
        <v>161</v>
      </c>
      <c r="E44" s="33">
        <f>G44+J44</f>
        <v>0</v>
      </c>
      <c r="F44" s="33">
        <f>G44+J44</f>
        <v>0</v>
      </c>
      <c r="G44" s="33">
        <v>0</v>
      </c>
      <c r="H44" s="33">
        <v>0</v>
      </c>
      <c r="I44" s="33">
        <f>G44+H44</f>
        <v>0</v>
      </c>
      <c r="J44" s="33">
        <v>0</v>
      </c>
      <c r="K44" s="33">
        <f>M44+P44</f>
        <v>0</v>
      </c>
      <c r="L44" s="33">
        <f>M44+P44</f>
        <v>0</v>
      </c>
      <c r="M44" s="33">
        <v>0</v>
      </c>
      <c r="N44" s="33">
        <v>0</v>
      </c>
      <c r="O44" s="33">
        <f>M44+N44</f>
        <v>0</v>
      </c>
      <c r="P44" s="33">
        <v>0</v>
      </c>
      <c r="Q44" s="33"/>
    </row>
    <row r="45" spans="2:17" ht="18.75">
      <c r="B45" s="6" t="s">
        <v>59</v>
      </c>
      <c r="C45" s="3" t="s">
        <v>7</v>
      </c>
      <c r="D45" s="33">
        <v>162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2:17" ht="37.5">
      <c r="B46" s="4" t="s">
        <v>76</v>
      </c>
      <c r="C46" s="3" t="s">
        <v>7</v>
      </c>
      <c r="D46" s="3" t="s">
        <v>66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ht="56.25">
      <c r="B47" s="4" t="s">
        <v>60</v>
      </c>
      <c r="C47" s="3" t="s">
        <v>7</v>
      </c>
      <c r="D47" s="3" t="s">
        <v>67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2:17" ht="18.75">
      <c r="B48" s="4" t="s">
        <v>38</v>
      </c>
      <c r="C48" s="3" t="s">
        <v>7</v>
      </c>
      <c r="D48" s="3" t="s">
        <v>68</v>
      </c>
      <c r="E48" s="33">
        <f>G48+J48</f>
        <v>7008.429999999999</v>
      </c>
      <c r="F48" s="33">
        <f>G48+J48</f>
        <v>7008.429999999999</v>
      </c>
      <c r="G48" s="33">
        <f>8.84+1943.26+661.1</f>
        <v>2613.2</v>
      </c>
      <c r="H48" s="33">
        <v>0</v>
      </c>
      <c r="I48" s="33">
        <f>G48+H48</f>
        <v>2613.2</v>
      </c>
      <c r="J48" s="43">
        <f>1102.83+3292.4</f>
        <v>4395.23</v>
      </c>
      <c r="K48" s="33">
        <f>M48+P48</f>
        <v>8507.3</v>
      </c>
      <c r="L48" s="33">
        <f>M48+P48</f>
        <v>8507.3</v>
      </c>
      <c r="M48" s="33">
        <f>1777.9+1884.9</f>
        <v>3662.8</v>
      </c>
      <c r="N48" s="33">
        <v>0</v>
      </c>
      <c r="O48" s="33">
        <f>M48+N48</f>
        <v>3662.8</v>
      </c>
      <c r="P48" s="43">
        <v>4844.5</v>
      </c>
      <c r="Q48" s="33"/>
    </row>
    <row r="49" spans="2:17" ht="56.25">
      <c r="B49" s="2" t="s">
        <v>143</v>
      </c>
      <c r="C49" s="3" t="s">
        <v>7</v>
      </c>
      <c r="D49" s="3" t="s">
        <v>70</v>
      </c>
      <c r="E49" s="33">
        <f aca="true" t="shared" si="10" ref="E49:P49">E50+E51+E52+E53+E54</f>
        <v>483.79999999999995</v>
      </c>
      <c r="F49" s="33">
        <f t="shared" si="10"/>
        <v>483.79999999999995</v>
      </c>
      <c r="G49" s="33">
        <f t="shared" si="10"/>
        <v>156.4</v>
      </c>
      <c r="H49" s="33">
        <f t="shared" si="10"/>
        <v>0</v>
      </c>
      <c r="I49" s="33">
        <f t="shared" si="10"/>
        <v>156.4</v>
      </c>
      <c r="J49" s="43">
        <f t="shared" si="10"/>
        <v>327.4</v>
      </c>
      <c r="K49" s="33">
        <f t="shared" si="10"/>
        <v>605.2</v>
      </c>
      <c r="L49" s="33">
        <f t="shared" si="10"/>
        <v>605.2</v>
      </c>
      <c r="M49" s="33">
        <f t="shared" si="10"/>
        <v>255.5</v>
      </c>
      <c r="N49" s="33">
        <f t="shared" si="10"/>
        <v>0</v>
      </c>
      <c r="O49" s="33">
        <f t="shared" si="10"/>
        <v>255.5</v>
      </c>
      <c r="P49" s="43">
        <f t="shared" si="10"/>
        <v>349.7</v>
      </c>
      <c r="Q49" s="33"/>
    </row>
    <row r="50" spans="2:17" ht="18.75">
      <c r="B50" s="4" t="s">
        <v>78</v>
      </c>
      <c r="C50" s="3"/>
      <c r="D50" s="3" t="s">
        <v>71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ht="18.75">
      <c r="B51" s="4" t="s">
        <v>61</v>
      </c>
      <c r="C51" s="3" t="s">
        <v>7</v>
      </c>
      <c r="D51" s="3" t="s">
        <v>72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2:17" ht="18.75">
      <c r="B52" s="4" t="s">
        <v>62</v>
      </c>
      <c r="C52" s="3" t="s">
        <v>7</v>
      </c>
      <c r="D52" s="3" t="s">
        <v>73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2:17" ht="18.75">
      <c r="B53" s="4" t="s">
        <v>54</v>
      </c>
      <c r="C53" s="3" t="s">
        <v>7</v>
      </c>
      <c r="D53" s="3" t="s">
        <v>74</v>
      </c>
      <c r="E53" s="43">
        <f>G53+J53</f>
        <v>0</v>
      </c>
      <c r="F53" s="43">
        <f>G53+J53</f>
        <v>0</v>
      </c>
      <c r="G53" s="33">
        <v>0</v>
      </c>
      <c r="H53" s="33">
        <v>0</v>
      </c>
      <c r="I53" s="33">
        <f>G53+H53</f>
        <v>0</v>
      </c>
      <c r="J53" s="33">
        <v>0</v>
      </c>
      <c r="K53" s="43">
        <f>M53+P53</f>
        <v>5</v>
      </c>
      <c r="L53" s="43">
        <f>M53+P53</f>
        <v>5</v>
      </c>
      <c r="M53" s="33">
        <v>2.5</v>
      </c>
      <c r="N53" s="33">
        <v>0</v>
      </c>
      <c r="O53" s="33">
        <f>M53+N53</f>
        <v>2.5</v>
      </c>
      <c r="P53" s="33">
        <v>2.5</v>
      </c>
      <c r="Q53" s="33"/>
    </row>
    <row r="54" spans="2:17" ht="18.75">
      <c r="B54" s="4" t="s">
        <v>63</v>
      </c>
      <c r="C54" s="3" t="s">
        <v>7</v>
      </c>
      <c r="D54" s="3" t="s">
        <v>142</v>
      </c>
      <c r="E54" s="43">
        <f>G54+J54</f>
        <v>483.79999999999995</v>
      </c>
      <c r="F54" s="43">
        <f>G54+J54</f>
        <v>483.79999999999995</v>
      </c>
      <c r="G54" s="43">
        <v>156.4</v>
      </c>
      <c r="H54" s="33">
        <v>0</v>
      </c>
      <c r="I54" s="43">
        <f>G54+H54</f>
        <v>156.4</v>
      </c>
      <c r="J54" s="43">
        <v>327.4</v>
      </c>
      <c r="K54" s="43">
        <f>M54+P54</f>
        <v>600.2</v>
      </c>
      <c r="L54" s="43">
        <f>M54+P54</f>
        <v>600.2</v>
      </c>
      <c r="M54" s="43">
        <v>253</v>
      </c>
      <c r="N54" s="33">
        <v>0</v>
      </c>
      <c r="O54" s="43">
        <f>M54+N54</f>
        <v>253</v>
      </c>
      <c r="P54" s="43">
        <v>347.2</v>
      </c>
      <c r="Q54" s="33"/>
    </row>
    <row r="55" spans="2:17" ht="18.75">
      <c r="B55" s="2" t="s">
        <v>64</v>
      </c>
      <c r="C55" s="3" t="s">
        <v>7</v>
      </c>
      <c r="D55" s="3" t="s">
        <v>92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ht="18.75">
      <c r="B56" s="34" t="s">
        <v>133</v>
      </c>
      <c r="C56" s="35"/>
      <c r="D56" s="3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7"/>
    </row>
    <row r="57" spans="2:17" ht="18.75">
      <c r="B57" s="36" t="s">
        <v>134</v>
      </c>
      <c r="C57" s="7" t="s">
        <v>7</v>
      </c>
      <c r="D57" s="3" t="s">
        <v>93</v>
      </c>
      <c r="E57" s="43">
        <f>G57+J57</f>
        <v>13729.68</v>
      </c>
      <c r="F57" s="43">
        <f>G57+J57</f>
        <v>13729.68</v>
      </c>
      <c r="G57" s="43">
        <v>5145.18</v>
      </c>
      <c r="H57" s="33">
        <v>0</v>
      </c>
      <c r="I57" s="43">
        <f>G57+H57</f>
        <v>5145.18</v>
      </c>
      <c r="J57" s="33">
        <v>8584.5</v>
      </c>
      <c r="K57" s="33">
        <f>M57+P57</f>
        <v>9775.2</v>
      </c>
      <c r="L57" s="33">
        <f>M57+P57</f>
        <v>9775.2</v>
      </c>
      <c r="M57" s="33">
        <v>4163.1</v>
      </c>
      <c r="N57" s="33">
        <v>0</v>
      </c>
      <c r="O57" s="33">
        <f>M57+N57</f>
        <v>4163.1</v>
      </c>
      <c r="P57" s="33">
        <v>5612.1</v>
      </c>
      <c r="Q57" s="33"/>
    </row>
    <row r="58" spans="2:17" ht="18.75">
      <c r="B58" s="36" t="s">
        <v>135</v>
      </c>
      <c r="C58" s="7" t="s">
        <v>7</v>
      </c>
      <c r="D58" s="3" t="s">
        <v>94</v>
      </c>
      <c r="E58" s="43">
        <f aca="true" t="shared" si="11" ref="E58:J58">E19-E57</f>
        <v>16878.04</v>
      </c>
      <c r="F58" s="43">
        <f t="shared" si="11"/>
        <v>16878.04</v>
      </c>
      <c r="G58" s="43">
        <f t="shared" si="11"/>
        <v>7540.039999999997</v>
      </c>
      <c r="H58" s="33">
        <f t="shared" si="11"/>
        <v>0</v>
      </c>
      <c r="I58" s="43">
        <f>I19-I57</f>
        <v>7540.039999999997</v>
      </c>
      <c r="J58" s="43">
        <f t="shared" si="11"/>
        <v>9338</v>
      </c>
      <c r="K58" s="43">
        <f aca="true" t="shared" si="12" ref="K58:P58">K19-K57</f>
        <v>15300.799999999996</v>
      </c>
      <c r="L58" s="43">
        <f t="shared" si="12"/>
        <v>15300.799999999996</v>
      </c>
      <c r="M58" s="33">
        <f t="shared" si="12"/>
        <v>8552.6</v>
      </c>
      <c r="N58" s="33">
        <f t="shared" si="12"/>
        <v>0</v>
      </c>
      <c r="O58" s="33">
        <f t="shared" si="12"/>
        <v>8552.6</v>
      </c>
      <c r="P58" s="43">
        <f t="shared" si="12"/>
        <v>6748.199999999999</v>
      </c>
      <c r="Q58" s="33"/>
    </row>
    <row r="59" spans="2:17" ht="75">
      <c r="B59" s="36" t="s">
        <v>152</v>
      </c>
      <c r="C59" s="7" t="s">
        <v>7</v>
      </c>
      <c r="D59" s="33">
        <v>600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2:17" ht="37.5">
      <c r="B60" s="42" t="s">
        <v>157</v>
      </c>
      <c r="C60" s="7" t="s">
        <v>7</v>
      </c>
      <c r="D60" s="33">
        <v>700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2:17" ht="18.75">
      <c r="B61" s="17" t="s">
        <v>153</v>
      </c>
      <c r="C61" s="7" t="s">
        <v>7</v>
      </c>
      <c r="D61" s="40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2:17" ht="37.5">
      <c r="B62" s="39" t="s">
        <v>154</v>
      </c>
      <c r="C62" s="7" t="s">
        <v>7</v>
      </c>
      <c r="D62" s="40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2:17" ht="37.5">
      <c r="B63" s="17" t="s">
        <v>158</v>
      </c>
      <c r="C63" s="7" t="s">
        <v>7</v>
      </c>
      <c r="D63" s="40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2:17" ht="18.75">
      <c r="B64" s="17" t="s">
        <v>155</v>
      </c>
      <c r="C64" s="7" t="s">
        <v>7</v>
      </c>
      <c r="D64" s="40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2:17" ht="56.25">
      <c r="B65" s="5" t="s">
        <v>151</v>
      </c>
      <c r="C65" s="7" t="s">
        <v>7</v>
      </c>
      <c r="D65" s="3" t="s">
        <v>95</v>
      </c>
      <c r="E65" s="33">
        <f>G65+J65</f>
        <v>1943.3</v>
      </c>
      <c r="F65" s="33">
        <f>G65+J65</f>
        <v>1943.3</v>
      </c>
      <c r="G65" s="33">
        <v>1943.3</v>
      </c>
      <c r="H65" s="33">
        <v>0</v>
      </c>
      <c r="I65" s="33">
        <f>G65+H65</f>
        <v>1943.3</v>
      </c>
      <c r="J65" s="33">
        <v>0</v>
      </c>
      <c r="K65" s="33">
        <f>M65+P65</f>
        <v>1884.9</v>
      </c>
      <c r="L65" s="33">
        <f>M65+P65</f>
        <v>1884.9</v>
      </c>
      <c r="M65" s="33">
        <v>1884.9</v>
      </c>
      <c r="N65" s="33">
        <v>0</v>
      </c>
      <c r="O65" s="33">
        <f>M65+N65</f>
        <v>1884.9</v>
      </c>
      <c r="P65" s="33">
        <v>0</v>
      </c>
      <c r="Q65" s="33"/>
    </row>
    <row r="66" ht="18.75">
      <c r="B66" s="18" t="s">
        <v>27</v>
      </c>
    </row>
    <row r="67" spans="2:17" ht="18.75" customHeight="1">
      <c r="B67" s="49" t="s">
        <v>106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2:17" ht="18.75" customHeight="1">
      <c r="B68" s="49" t="s">
        <v>107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2:17" ht="18.75" customHeight="1">
      <c r="B69" s="15" t="s">
        <v>136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2:17" ht="18.75" customHeight="1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23" t="s">
        <v>138</v>
      </c>
    </row>
    <row r="71" spans="2:17" ht="18.75" customHeight="1">
      <c r="B71" s="26" t="s">
        <v>117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2:17" ht="18.7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 ht="18.75" customHeight="1">
      <c r="B73" s="54" t="s">
        <v>5</v>
      </c>
      <c r="C73" s="54" t="s">
        <v>6</v>
      </c>
      <c r="D73" s="54" t="s">
        <v>17</v>
      </c>
      <c r="E73" s="54" t="s">
        <v>109</v>
      </c>
      <c r="F73" s="54" t="s">
        <v>50</v>
      </c>
      <c r="G73" s="56" t="s">
        <v>51</v>
      </c>
      <c r="H73" s="56"/>
      <c r="I73" s="56"/>
      <c r="J73" s="56"/>
      <c r="K73" s="54" t="s">
        <v>111</v>
      </c>
      <c r="L73" s="54" t="s">
        <v>84</v>
      </c>
      <c r="M73" s="56" t="s">
        <v>52</v>
      </c>
      <c r="N73" s="56"/>
      <c r="O73" s="56"/>
      <c r="P73" s="56"/>
      <c r="Q73" s="54" t="s">
        <v>108</v>
      </c>
    </row>
    <row r="74" spans="2:17" ht="160.5" customHeight="1">
      <c r="B74" s="55"/>
      <c r="C74" s="55"/>
      <c r="D74" s="55"/>
      <c r="E74" s="55"/>
      <c r="F74" s="55"/>
      <c r="G74" s="1" t="s">
        <v>23</v>
      </c>
      <c r="H74" s="1" t="s">
        <v>24</v>
      </c>
      <c r="I74" s="1" t="s">
        <v>79</v>
      </c>
      <c r="J74" s="1" t="s">
        <v>25</v>
      </c>
      <c r="K74" s="55"/>
      <c r="L74" s="55"/>
      <c r="M74" s="1" t="s">
        <v>23</v>
      </c>
      <c r="N74" s="1" t="s">
        <v>24</v>
      </c>
      <c r="O74" s="1" t="s">
        <v>79</v>
      </c>
      <c r="P74" s="1" t="s">
        <v>25</v>
      </c>
      <c r="Q74" s="55"/>
    </row>
    <row r="75" spans="2:17" ht="18.75">
      <c r="B75" s="9">
        <v>1</v>
      </c>
      <c r="C75" s="9">
        <v>2</v>
      </c>
      <c r="D75" s="9">
        <v>3</v>
      </c>
      <c r="E75" s="9">
        <v>4</v>
      </c>
      <c r="F75" s="9">
        <v>5</v>
      </c>
      <c r="G75" s="9">
        <v>6</v>
      </c>
      <c r="H75" s="9">
        <v>7</v>
      </c>
      <c r="I75" s="9" t="s">
        <v>87</v>
      </c>
      <c r="J75" s="9">
        <v>9</v>
      </c>
      <c r="K75" s="9">
        <v>10</v>
      </c>
      <c r="L75" s="9">
        <v>11</v>
      </c>
      <c r="M75" s="9">
        <v>12</v>
      </c>
      <c r="N75" s="9">
        <v>13</v>
      </c>
      <c r="O75" s="9" t="s">
        <v>96</v>
      </c>
      <c r="P75" s="9">
        <v>15</v>
      </c>
      <c r="Q75" s="9">
        <v>16</v>
      </c>
    </row>
    <row r="76" spans="2:17" ht="18.75">
      <c r="B76" s="19" t="s">
        <v>83</v>
      </c>
      <c r="C76" s="3" t="s">
        <v>7</v>
      </c>
      <c r="D76" s="3" t="s">
        <v>115</v>
      </c>
      <c r="E76" s="33">
        <v>4096</v>
      </c>
      <c r="F76" s="33">
        <v>4096</v>
      </c>
      <c r="G76" s="33" t="s">
        <v>86</v>
      </c>
      <c r="H76" s="33" t="s">
        <v>86</v>
      </c>
      <c r="I76" s="33" t="s">
        <v>86</v>
      </c>
      <c r="J76" s="33" t="s">
        <v>86</v>
      </c>
      <c r="K76" s="33">
        <v>5240</v>
      </c>
      <c r="L76" s="33">
        <v>5240</v>
      </c>
      <c r="M76" s="33" t="s">
        <v>86</v>
      </c>
      <c r="N76" s="33" t="s">
        <v>86</v>
      </c>
      <c r="O76" s="33" t="s">
        <v>86</v>
      </c>
      <c r="P76" s="33" t="s">
        <v>86</v>
      </c>
      <c r="Q76" s="33"/>
    </row>
    <row r="77" spans="2:17" ht="18.75">
      <c r="B77" s="8" t="s">
        <v>114</v>
      </c>
      <c r="C77" s="3" t="s">
        <v>7</v>
      </c>
      <c r="D77" s="3" t="s">
        <v>46</v>
      </c>
      <c r="E77" s="33" t="s">
        <v>86</v>
      </c>
      <c r="F77" s="33" t="s">
        <v>86</v>
      </c>
      <c r="G77" s="33">
        <v>2108</v>
      </c>
      <c r="H77" s="33" t="s">
        <v>46</v>
      </c>
      <c r="I77" s="33" t="s">
        <v>86</v>
      </c>
      <c r="J77" s="33" t="s">
        <v>86</v>
      </c>
      <c r="K77" s="33" t="s">
        <v>86</v>
      </c>
      <c r="L77" s="33" t="s">
        <v>86</v>
      </c>
      <c r="M77" s="33">
        <v>2592</v>
      </c>
      <c r="N77" s="33" t="s">
        <v>46</v>
      </c>
      <c r="O77" s="33" t="s">
        <v>86</v>
      </c>
      <c r="P77" s="33" t="s">
        <v>86</v>
      </c>
      <c r="Q77" s="33"/>
    </row>
    <row r="78" spans="2:17" ht="93.75">
      <c r="B78" s="2" t="s">
        <v>104</v>
      </c>
      <c r="C78" s="3" t="s">
        <v>7</v>
      </c>
      <c r="D78" s="3" t="s">
        <v>116</v>
      </c>
      <c r="E78" s="33" t="s">
        <v>86</v>
      </c>
      <c r="F78" s="33" t="s">
        <v>86</v>
      </c>
      <c r="G78" s="33" t="s">
        <v>46</v>
      </c>
      <c r="H78" s="33" t="s">
        <v>46</v>
      </c>
      <c r="I78" s="33" t="s">
        <v>86</v>
      </c>
      <c r="J78" s="33" t="s">
        <v>86</v>
      </c>
      <c r="K78" s="33" t="s">
        <v>86</v>
      </c>
      <c r="L78" s="33" t="s">
        <v>86</v>
      </c>
      <c r="M78" s="33" t="s">
        <v>46</v>
      </c>
      <c r="N78" s="33" t="s">
        <v>46</v>
      </c>
      <c r="O78" s="33" t="s">
        <v>86</v>
      </c>
      <c r="P78" s="33" t="s">
        <v>86</v>
      </c>
      <c r="Q78" s="16"/>
    </row>
    <row r="79" spans="2:17" ht="93.75">
      <c r="B79" s="2" t="s">
        <v>105</v>
      </c>
      <c r="C79" s="3" t="s">
        <v>7</v>
      </c>
      <c r="D79" s="3" t="s">
        <v>141</v>
      </c>
      <c r="E79" s="33" t="s">
        <v>86</v>
      </c>
      <c r="F79" s="33" t="s">
        <v>86</v>
      </c>
      <c r="G79" s="33" t="s">
        <v>46</v>
      </c>
      <c r="H79" s="33" t="s">
        <v>46</v>
      </c>
      <c r="I79" s="33" t="s">
        <v>86</v>
      </c>
      <c r="J79" s="33" t="s">
        <v>86</v>
      </c>
      <c r="K79" s="33" t="s">
        <v>86</v>
      </c>
      <c r="L79" s="33" t="s">
        <v>86</v>
      </c>
      <c r="M79" s="33" t="s">
        <v>46</v>
      </c>
      <c r="N79" s="33" t="s">
        <v>46</v>
      </c>
      <c r="O79" s="33" t="s">
        <v>86</v>
      </c>
      <c r="P79" s="33" t="s">
        <v>86</v>
      </c>
      <c r="Q79" s="16"/>
    </row>
    <row r="80" spans="2:17" ht="18.75">
      <c r="B80" s="19" t="s">
        <v>80</v>
      </c>
      <c r="C80" s="3" t="s">
        <v>7</v>
      </c>
      <c r="D80" s="33">
        <v>1200</v>
      </c>
      <c r="E80" s="33">
        <v>1315</v>
      </c>
      <c r="F80" s="33">
        <v>1315</v>
      </c>
      <c r="G80" s="33" t="s">
        <v>86</v>
      </c>
      <c r="H80" s="33" t="s">
        <v>86</v>
      </c>
      <c r="I80" s="33">
        <v>493</v>
      </c>
      <c r="J80" s="33">
        <f>E80-I80</f>
        <v>822</v>
      </c>
      <c r="K80" s="33">
        <v>721261</v>
      </c>
      <c r="L80" s="33">
        <v>721261</v>
      </c>
      <c r="M80" s="33" t="s">
        <v>86</v>
      </c>
      <c r="N80" s="33" t="s">
        <v>86</v>
      </c>
      <c r="O80" s="33">
        <v>685270</v>
      </c>
      <c r="P80" s="33">
        <f>K80-O80</f>
        <v>35991</v>
      </c>
      <c r="Q80" s="33"/>
    </row>
    <row r="81" spans="2:17" ht="18.75">
      <c r="B81" s="19" t="s">
        <v>81</v>
      </c>
      <c r="C81" s="3" t="s">
        <v>7</v>
      </c>
      <c r="D81" s="33">
        <v>1300</v>
      </c>
      <c r="E81" s="33"/>
      <c r="F81" s="33"/>
      <c r="G81" s="33" t="s">
        <v>86</v>
      </c>
      <c r="H81" s="33" t="s">
        <v>86</v>
      </c>
      <c r="I81" s="33"/>
      <c r="J81" s="33"/>
      <c r="K81" s="33"/>
      <c r="L81" s="33"/>
      <c r="M81" s="33" t="s">
        <v>86</v>
      </c>
      <c r="N81" s="33" t="s">
        <v>86</v>
      </c>
      <c r="O81" s="33"/>
      <c r="P81" s="33"/>
      <c r="Q81" s="33"/>
    </row>
    <row r="82" spans="2:17" ht="18.75">
      <c r="B82" s="19" t="s">
        <v>82</v>
      </c>
      <c r="C82" s="3" t="s">
        <v>7</v>
      </c>
      <c r="D82" s="33">
        <v>1400</v>
      </c>
      <c r="E82" s="33"/>
      <c r="F82" s="33"/>
      <c r="G82" s="33" t="s">
        <v>86</v>
      </c>
      <c r="H82" s="33" t="s">
        <v>86</v>
      </c>
      <c r="I82" s="33"/>
      <c r="J82" s="33"/>
      <c r="K82" s="33"/>
      <c r="L82" s="33"/>
      <c r="M82" s="33" t="s">
        <v>86</v>
      </c>
      <c r="N82" s="33" t="s">
        <v>86</v>
      </c>
      <c r="O82" s="33"/>
      <c r="P82" s="33"/>
      <c r="Q82" s="33"/>
    </row>
    <row r="83" ht="18.75">
      <c r="B83" s="18" t="s">
        <v>27</v>
      </c>
    </row>
    <row r="84" spans="2:17" ht="18.75" customHeight="1">
      <c r="B84" s="49" t="s">
        <v>106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</row>
    <row r="85" spans="2:17" ht="18.75" customHeight="1">
      <c r="B85" s="49" t="s">
        <v>107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8" spans="2:17" ht="26.25">
      <c r="B88" s="27" t="s">
        <v>163</v>
      </c>
      <c r="M88" s="29"/>
      <c r="N88" s="29"/>
      <c r="O88" s="29"/>
      <c r="P88" s="57"/>
      <c r="Q88" s="57"/>
    </row>
    <row r="89" spans="2:17" ht="26.25">
      <c r="B89" s="27"/>
      <c r="M89" s="30" t="s">
        <v>2</v>
      </c>
      <c r="N89" s="30"/>
      <c r="O89" s="30"/>
      <c r="P89" s="30" t="s">
        <v>1</v>
      </c>
      <c r="Q89" s="30"/>
    </row>
    <row r="90" spans="2:17" ht="37.5" customHeight="1">
      <c r="B90" s="27" t="s">
        <v>0</v>
      </c>
      <c r="M90" s="29"/>
      <c r="N90" s="29"/>
      <c r="O90" s="29"/>
      <c r="P90" s="57"/>
      <c r="Q90" s="57"/>
    </row>
    <row r="91" spans="13:17" ht="20.25">
      <c r="M91" s="30" t="s">
        <v>2</v>
      </c>
      <c r="N91" s="30"/>
      <c r="O91" s="30"/>
      <c r="P91" s="30" t="s">
        <v>1</v>
      </c>
      <c r="Q91" s="30"/>
    </row>
    <row r="120" ht="18.75">
      <c r="H120" s="47"/>
    </row>
    <row r="122" ht="18.75">
      <c r="H122" s="48"/>
    </row>
    <row r="123" ht="18.75">
      <c r="H123" s="48"/>
    </row>
  </sheetData>
  <sheetProtection/>
  <mergeCells count="34">
    <mergeCell ref="C6:Q6"/>
    <mergeCell ref="C7:Q7"/>
    <mergeCell ref="C8:Q8"/>
    <mergeCell ref="C10:M10"/>
    <mergeCell ref="C11:M11"/>
    <mergeCell ref="C12:M12"/>
    <mergeCell ref="C13:M13"/>
    <mergeCell ref="C14:M14"/>
    <mergeCell ref="B16:B17"/>
    <mergeCell ref="C16:C17"/>
    <mergeCell ref="D16:D17"/>
    <mergeCell ref="E16:E17"/>
    <mergeCell ref="F16:F17"/>
    <mergeCell ref="G16:J16"/>
    <mergeCell ref="K16:K17"/>
    <mergeCell ref="L16:L17"/>
    <mergeCell ref="M16:P16"/>
    <mergeCell ref="Q16:Q17"/>
    <mergeCell ref="B67:Q67"/>
    <mergeCell ref="B68:Q68"/>
    <mergeCell ref="B73:B74"/>
    <mergeCell ref="C73:C74"/>
    <mergeCell ref="D73:D74"/>
    <mergeCell ref="E73:E74"/>
    <mergeCell ref="F73:F74"/>
    <mergeCell ref="G73:J73"/>
    <mergeCell ref="P88:Q88"/>
    <mergeCell ref="P90:Q90"/>
    <mergeCell ref="K73:K74"/>
    <mergeCell ref="L73:L74"/>
    <mergeCell ref="M73:P73"/>
    <mergeCell ref="Q73:Q74"/>
    <mergeCell ref="B84:Q84"/>
    <mergeCell ref="B85:Q85"/>
  </mergeCells>
  <printOptions horizontalCentered="1"/>
  <pageMargins left="0" right="0" top="0.3937007874015748" bottom="0.3937007874015748" header="0" footer="0"/>
  <pageSetup horizontalDpi="600" verticalDpi="600" orientation="landscape" pageOrder="overThenDown" paperSize="9" scale="3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2014-02-28T16:26:32Z</cp:lastPrinted>
  <dcterms:created xsi:type="dcterms:W3CDTF">1996-10-08T23:32:33Z</dcterms:created>
  <dcterms:modified xsi:type="dcterms:W3CDTF">2014-02-28T17:31:33Z</dcterms:modified>
  <cp:category/>
  <cp:version/>
  <cp:contentType/>
  <cp:contentStatus/>
</cp:coreProperties>
</file>